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workbookProtection workbookPassword="CA55" lockStructure="1"/>
  <bookViews>
    <workbookView xWindow="-15" yWindow="45" windowWidth="10245" windowHeight="10020" tabRatio="656"/>
  </bookViews>
  <sheets>
    <sheet name="Total Cost Worksheet" sheetId="10" r:id="rId1"/>
    <sheet name="CIRCUIT 2 CRITICAL LOAD" sheetId="11" r:id="rId2"/>
  </sheets>
  <definedNames>
    <definedName name="Deals">#REF!</definedName>
  </definedNames>
  <calcPr calcId="145621"/>
</workbook>
</file>

<file path=xl/calcChain.xml><?xml version="1.0" encoding="utf-8"?>
<calcChain xmlns="http://schemas.openxmlformats.org/spreadsheetml/2006/main">
  <c r="E12" i="10" l="1"/>
  <c r="G3" i="10" l="1"/>
  <c r="H18" i="10"/>
  <c r="I18" i="10" s="1"/>
  <c r="J18" i="10" s="1"/>
  <c r="H17" i="10"/>
  <c r="I17" i="10" s="1"/>
  <c r="J17" i="10" s="1"/>
  <c r="D5" i="11"/>
  <c r="D7" i="11"/>
  <c r="A5" i="10"/>
  <c r="D4" i="11"/>
  <c r="C6" i="11"/>
  <c r="D6" i="11"/>
  <c r="C8" i="11"/>
  <c r="D8" i="11"/>
  <c r="C9" i="11"/>
  <c r="D9" i="11"/>
  <c r="D10" i="11"/>
  <c r="D12" i="11" l="1"/>
  <c r="D3" i="10" s="1"/>
  <c r="J3" i="10"/>
  <c r="A3" i="10"/>
  <c r="G17" i="10"/>
  <c r="G18" i="10"/>
  <c r="E7" i="10"/>
  <c r="H19" i="10" s="1"/>
  <c r="I19" i="10" s="1"/>
  <c r="H3" i="10"/>
  <c r="I3" i="10" s="1"/>
  <c r="G19" i="10" l="1"/>
  <c r="G20" i="10" s="1"/>
  <c r="H20" i="10"/>
  <c r="I20" i="10"/>
  <c r="J19" i="10"/>
  <c r="J20" i="10" s="1"/>
</calcChain>
</file>

<file path=xl/comments1.xml><?xml version="1.0" encoding="utf-8"?>
<comments xmlns="http://schemas.openxmlformats.org/spreadsheetml/2006/main">
  <authors>
    <author>ethompson</author>
  </authors>
  <commentList>
    <comment ref="F3" authorId="0">
      <text>
        <r>
          <rPr>
            <b/>
            <sz val="8"/>
            <color indexed="81"/>
            <rFont val="Tahoma"/>
            <family val="2"/>
            <charset val="128"/>
          </rPr>
          <t>ethompson:</t>
        </r>
        <r>
          <rPr>
            <sz val="8"/>
            <color indexed="81"/>
            <rFont val="Tahoma"/>
            <family val="2"/>
            <charset val="128"/>
          </rPr>
          <t xml:space="preserve">
Assumed at $30 / KW</t>
        </r>
      </text>
    </comment>
    <comment ref="G3" authorId="0">
      <text>
        <r>
          <rPr>
            <b/>
            <sz val="8"/>
            <color indexed="81"/>
            <rFont val="Tahoma"/>
            <family val="2"/>
            <charset val="128"/>
          </rPr>
          <t>ethompson:</t>
        </r>
        <r>
          <rPr>
            <sz val="8"/>
            <color indexed="81"/>
            <rFont val="Tahoma"/>
            <family val="2"/>
            <charset val="128"/>
          </rPr>
          <t xml:space="preserve">
NNN + O&amp;M = Industrial Gross</t>
        </r>
      </text>
    </comment>
  </commentList>
</comments>
</file>

<file path=xl/sharedStrings.xml><?xml version="1.0" encoding="utf-8"?>
<sst xmlns="http://schemas.openxmlformats.org/spreadsheetml/2006/main" count="46" uniqueCount="45">
  <si>
    <t xml:space="preserve">  = 30 days * 24 hours</t>
  </si>
  <si>
    <t>May vary by season and time of use ("TOU")</t>
  </si>
  <si>
    <t>**Estimate is an annualized average for this rate class, taking into account TOU benefits of a typical Data Center Load.</t>
  </si>
  <si>
    <t>**The  published rate class average cost per kWh is higher, as the TOU benefits do not appy to typical load profiles of most customers.</t>
  </si>
  <si>
    <t>CRITICAL LOAD</t>
    <phoneticPr fontId="2" type="noConversion"/>
  </si>
  <si>
    <t>CIRCUITS</t>
    <phoneticPr fontId="2" type="noConversion"/>
  </si>
  <si>
    <t>UNITS</t>
    <phoneticPr fontId="2" type="noConversion"/>
  </si>
  <si>
    <t>TOTAL</t>
    <phoneticPr fontId="2" type="noConversion"/>
  </si>
  <si>
    <t>20A, 120V AC POWER</t>
    <phoneticPr fontId="2" type="noConversion"/>
  </si>
  <si>
    <t>30A, 120V AC POWER</t>
    <phoneticPr fontId="2" type="noConversion"/>
  </si>
  <si>
    <t>30A, 208V AC POWER</t>
    <phoneticPr fontId="2" type="noConversion"/>
  </si>
  <si>
    <t>30A, -48V DC POWER</t>
    <phoneticPr fontId="2" type="noConversion"/>
  </si>
  <si>
    <t>*NOTE: Redundant power circuits do not contribute to CL.</t>
  </si>
  <si>
    <t>Critical Load KW</t>
    <phoneticPr fontId="2" type="noConversion"/>
  </si>
  <si>
    <t>30A, 208V (3 Phase) AC POWER</t>
  </si>
  <si>
    <t>20A, 208V AC POWER</t>
  </si>
  <si>
    <t>20A, 208V (3 Phase) AC POWER</t>
  </si>
  <si>
    <t>MOD. GROSS RENT</t>
  </si>
  <si>
    <t xml:space="preserve"> Monthly Power + Cooling Charge</t>
  </si>
  <si>
    <t>HRS PER MONTH</t>
  </si>
  <si>
    <t>PUE (COOLING UPLIFT)</t>
  </si>
  <si>
    <t>Parasitic Load + Cooling (power chillers, AHU, etc)</t>
  </si>
  <si>
    <t>AVERAGE UTILIZATION</t>
  </si>
  <si>
    <t>Average monthly consumption as a % of critical load.</t>
  </si>
  <si>
    <t>CRITICAL LOAD</t>
  </si>
  <si>
    <t>Copied from above.</t>
  </si>
  <si>
    <t>TOTAL COST OF OWNERSHIP</t>
  </si>
  <si>
    <t>POWER &amp; COOLING</t>
  </si>
  <si>
    <t>O&amp;M</t>
  </si>
  <si>
    <t>DENSITY (W/SF)</t>
  </si>
  <si>
    <t>RENT (NNN)</t>
  </si>
  <si>
    <t>BREAKERED CAPACITY</t>
  </si>
  <si>
    <t>BASE RENT (NNN RENT)</t>
  </si>
  <si>
    <t>OPERATIONS &amp; MAINTENANCE (O&amp;M + MGMT FEE)</t>
  </si>
  <si>
    <t xml:space="preserve"> $ / KW</t>
  </si>
  <si>
    <t xml:space="preserve"> MRC</t>
  </si>
  <si>
    <t>GROSS RENT (MRC - MG)</t>
  </si>
  <si>
    <t>$ / SQ-FT (ANNUAL)</t>
  </si>
  <si>
    <t>$ / SQ-FT (MONTH)</t>
  </si>
  <si>
    <t xml:space="preserve"> $ / SQ-FT (MONTH)</t>
  </si>
  <si>
    <t xml:space="preserve"> $ / SQ-FT (ANNUAL)</t>
  </si>
  <si>
    <t>WHOLESALE MODIFIED GROSS RENT</t>
  </si>
  <si>
    <t>ELECTRICAL RATE (Cents / kWh)</t>
  </si>
  <si>
    <t>NET SQ-FT DATA CENTER</t>
  </si>
  <si>
    <t>*NOTICES: Copywrite 2013 Wired Real Estate Group Inc. ("WiredRE") -  This worksheet is provided for informational purposes only. WiredRE is not responsible for any damages related to the information in these documents, which are provided “as is” without warranty of any kind, whether express, implied, or statutory. Nothing in this worksheet creates any warranties or representations from WiredRE or its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</si>
</sst>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_(* \(#,##0.00\);_(* &quot;-&quot;_);_(@_)"/>
    <numFmt numFmtId="167" formatCode="_(&quot;$&quot;* #,##0.000_);_(&quot;$&quot;* \(#,##0.000\);_(&quot;$&quot;* &quot;-&quot;_);_(@_)"/>
    <numFmt numFmtId="168" formatCode="0.0_);[Red]\(0.0\)"/>
  </numFmts>
  <fonts count="16" x14ac:knownFonts="1">
    <font>
      <sz val="11"/>
      <name val="Times New Roman"/>
      <family val="1"/>
    </font>
    <font>
      <sz val="10"/>
      <name val="Arial"/>
      <family val="2"/>
    </font>
    <font>
      <sz val="8"/>
      <name val="Times New Roman"/>
      <family val="1"/>
    </font>
    <font>
      <sz val="10"/>
      <name val="Arial"/>
      <family val="2"/>
    </font>
    <font>
      <b/>
      <sz val="12"/>
      <name val="Arial"/>
      <family val="2"/>
    </font>
    <font>
      <b/>
      <sz val="10"/>
      <name val="Arial"/>
      <family val="2"/>
    </font>
    <font>
      <sz val="11"/>
      <name val="Times New Roman"/>
      <family val="1"/>
    </font>
    <font>
      <sz val="8"/>
      <color indexed="81"/>
      <name val="Tahoma"/>
      <family val="2"/>
      <charset val="128"/>
    </font>
    <font>
      <b/>
      <sz val="8"/>
      <color indexed="81"/>
      <name val="Tahoma"/>
      <family val="2"/>
      <charset val="128"/>
    </font>
    <font>
      <b/>
      <sz val="14"/>
      <name val="Times New Roman"/>
      <family val="1"/>
    </font>
    <font>
      <b/>
      <sz val="11"/>
      <name val="Times New Roman"/>
      <family val="1"/>
    </font>
    <font>
      <b/>
      <sz val="11"/>
      <color indexed="12"/>
      <name val="Times New Roman"/>
      <family val="1"/>
    </font>
    <font>
      <sz val="14"/>
      <name val="Arial"/>
      <family val="2"/>
    </font>
    <font>
      <sz val="14"/>
      <name val="Times New Roman"/>
      <family val="1"/>
    </font>
    <font>
      <b/>
      <sz val="14"/>
      <name val="Arial"/>
      <family val="2"/>
    </font>
    <font>
      <b/>
      <sz val="14"/>
      <color indexed="62"/>
      <name val="Arial"/>
      <family val="2"/>
    </font>
  </fonts>
  <fills count="7">
    <fill>
      <patternFill patternType="none"/>
    </fill>
    <fill>
      <patternFill patternType="gray125"/>
    </fill>
    <fill>
      <patternFill patternType="solid">
        <fgColor indexed="13"/>
        <bgColor indexed="64"/>
      </patternFill>
    </fill>
    <fill>
      <patternFill patternType="solid">
        <fgColor theme="5"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uble">
        <color indexed="64"/>
      </top>
      <bottom/>
      <diagonal/>
    </border>
  </borders>
  <cellStyleXfs count="7">
    <xf numFmtId="0" fontId="0" fillId="0" borderId="0"/>
    <xf numFmtId="0" fontId="1" fillId="0" borderId="0"/>
    <xf numFmtId="9" fontId="6" fillId="0" borderId="0" applyFill="0" applyBorder="0" applyAlignment="0" applyProtection="0"/>
    <xf numFmtId="41" fontId="6" fillId="0" borderId="0" applyFont="0" applyFill="0" applyBorder="0" applyAlignment="0" applyProtection="0"/>
    <xf numFmtId="43" fontId="1" fillId="0" borderId="0" applyFill="0" applyBorder="0" applyAlignment="0" applyProtection="0"/>
    <xf numFmtId="42" fontId="6" fillId="0" borderId="0" applyFont="0" applyFill="0" applyBorder="0" applyAlignment="0" applyProtection="0"/>
    <xf numFmtId="44" fontId="1" fillId="0" borderId="0" applyFill="0" applyBorder="0" applyAlignment="0" applyProtection="0"/>
  </cellStyleXfs>
  <cellXfs count="63">
    <xf numFmtId="0" fontId="0" fillId="0" borderId="0" xfId="0"/>
    <xf numFmtId="0" fontId="3" fillId="0" borderId="0" xfId="0" applyFont="1"/>
    <xf numFmtId="0" fontId="1" fillId="0" borderId="0" xfId="0" applyFont="1"/>
    <xf numFmtId="0" fontId="3" fillId="0" borderId="1" xfId="0" applyFont="1" applyBorder="1"/>
    <xf numFmtId="0" fontId="4" fillId="0" borderId="2" xfId="0" applyFont="1" applyBorder="1"/>
    <xf numFmtId="0" fontId="5" fillId="0" borderId="0" xfId="0" applyFont="1" applyAlignment="1"/>
    <xf numFmtId="0" fontId="9" fillId="0" borderId="0" xfId="0" applyFont="1"/>
    <xf numFmtId="0" fontId="0" fillId="0" borderId="1" xfId="0" applyBorder="1"/>
    <xf numFmtId="0" fontId="3" fillId="0" borderId="3" xfId="0" applyFont="1" applyBorder="1"/>
    <xf numFmtId="0" fontId="0" fillId="0" borderId="3" xfId="0" applyBorder="1"/>
    <xf numFmtId="0" fontId="10" fillId="0" borderId="1" xfId="0" applyFont="1" applyBorder="1" applyAlignment="1">
      <alignment horizontal="right"/>
    </xf>
    <xf numFmtId="166" fontId="0" fillId="0" borderId="0" xfId="3" applyNumberFormat="1" applyFont="1"/>
    <xf numFmtId="41" fontId="0" fillId="0" borderId="3" xfId="3" applyFont="1" applyBorder="1"/>
    <xf numFmtId="166" fontId="0" fillId="0" borderId="3" xfId="3" applyNumberFormat="1" applyFont="1" applyBorder="1"/>
    <xf numFmtId="0" fontId="10" fillId="0" borderId="1" xfId="0" applyFont="1" applyBorder="1"/>
    <xf numFmtId="166" fontId="10" fillId="0" borderId="0" xfId="3" applyNumberFormat="1" applyFont="1"/>
    <xf numFmtId="166" fontId="10" fillId="0" borderId="3" xfId="3" applyNumberFormat="1" applyFont="1" applyBorder="1"/>
    <xf numFmtId="0" fontId="9" fillId="3" borderId="1" xfId="0" applyFont="1" applyFill="1" applyBorder="1"/>
    <xf numFmtId="0" fontId="0" fillId="3" borderId="1" xfId="0" applyFill="1" applyBorder="1"/>
    <xf numFmtId="0" fontId="9" fillId="3" borderId="0" xfId="0" applyFont="1" applyFill="1"/>
    <xf numFmtId="0" fontId="3" fillId="3" borderId="0" xfId="0" applyFont="1" applyFill="1"/>
    <xf numFmtId="0" fontId="0" fillId="3" borderId="0" xfId="0" applyFill="1"/>
    <xf numFmtId="0" fontId="3" fillId="0" borderId="0" xfId="0" applyFont="1" applyBorder="1"/>
    <xf numFmtId="0" fontId="12" fillId="0" borderId="0" xfId="0" applyFont="1"/>
    <xf numFmtId="165" fontId="12" fillId="0" borderId="0" xfId="4" applyNumberFormat="1" applyFont="1"/>
    <xf numFmtId="0" fontId="1" fillId="0" borderId="1" xfId="0" applyFont="1" applyBorder="1"/>
    <xf numFmtId="164" fontId="14" fillId="0" borderId="4" xfId="6" applyNumberFormat="1" applyFont="1" applyBorder="1"/>
    <xf numFmtId="164" fontId="14" fillId="0" borderId="4" xfId="0" applyNumberFormat="1" applyFont="1" applyBorder="1"/>
    <xf numFmtId="0" fontId="5" fillId="0" borderId="4" xfId="0" applyFont="1" applyBorder="1"/>
    <xf numFmtId="0" fontId="3" fillId="0" borderId="4" xfId="0" applyFont="1" applyBorder="1"/>
    <xf numFmtId="43" fontId="9" fillId="0" borderId="0" xfId="0" applyNumberFormat="1" applyFont="1" applyBorder="1"/>
    <xf numFmtId="44" fontId="14" fillId="0" borderId="4" xfId="6" applyNumberFormat="1" applyFont="1" applyBorder="1"/>
    <xf numFmtId="0" fontId="5" fillId="0" borderId="5" xfId="0" applyFont="1" applyBorder="1" applyAlignment="1">
      <alignment horizontal="center" wrapText="1"/>
    </xf>
    <xf numFmtId="0" fontId="5" fillId="0" borderId="5" xfId="0" applyFont="1" applyBorder="1" applyAlignment="1">
      <alignment horizontal="center"/>
    </xf>
    <xf numFmtId="0" fontId="0" fillId="0" borderId="0" xfId="0" applyBorder="1"/>
    <xf numFmtId="0" fontId="4" fillId="0" borderId="2" xfId="0" applyFont="1" applyBorder="1" applyAlignment="1">
      <alignment horizontal="right"/>
    </xf>
    <xf numFmtId="44" fontId="1" fillId="0" borderId="0" xfId="6"/>
    <xf numFmtId="44" fontId="3" fillId="0" borderId="8" xfId="0" applyNumberFormat="1" applyFont="1" applyBorder="1"/>
    <xf numFmtId="44" fontId="3" fillId="0" borderId="9" xfId="0" applyNumberFormat="1" applyFont="1" applyBorder="1"/>
    <xf numFmtId="44" fontId="4" fillId="0" borderId="10" xfId="0" applyNumberFormat="1" applyFont="1" applyBorder="1"/>
    <xf numFmtId="44" fontId="1" fillId="0" borderId="6" xfId="6" applyBorder="1"/>
    <xf numFmtId="164" fontId="3" fillId="0" borderId="8" xfId="0" applyNumberFormat="1" applyFont="1" applyBorder="1"/>
    <xf numFmtId="164" fontId="3" fillId="0" borderId="9" xfId="0" applyNumberFormat="1" applyFont="1" applyBorder="1"/>
    <xf numFmtId="164" fontId="4" fillId="0" borderId="10" xfId="0" applyNumberFormat="1" applyFont="1" applyBorder="1"/>
    <xf numFmtId="44" fontId="4" fillId="0" borderId="2" xfId="0" applyNumberFormat="1" applyFont="1" applyBorder="1"/>
    <xf numFmtId="44" fontId="4" fillId="0" borderId="7" xfId="0" applyNumberFormat="1" applyFont="1" applyBorder="1"/>
    <xf numFmtId="0" fontId="9" fillId="3" borderId="11" xfId="0" applyFont="1" applyFill="1" applyBorder="1"/>
    <xf numFmtId="0" fontId="3" fillId="3" borderId="11" xfId="0" applyFont="1" applyFill="1" applyBorder="1"/>
    <xf numFmtId="0" fontId="1" fillId="3" borderId="12" xfId="0" applyFont="1" applyFill="1" applyBorder="1" applyAlignment="1">
      <alignment wrapText="1"/>
    </xf>
    <xf numFmtId="0" fontId="0" fillId="3" borderId="12" xfId="0" applyFill="1" applyBorder="1" applyAlignment="1">
      <alignment wrapText="1"/>
    </xf>
    <xf numFmtId="0" fontId="0" fillId="3" borderId="11" xfId="0" applyFill="1" applyBorder="1" applyAlignment="1">
      <alignment wrapText="1"/>
    </xf>
    <xf numFmtId="0" fontId="0" fillId="3" borderId="13" xfId="0" applyFill="1" applyBorder="1" applyAlignment="1">
      <alignment wrapText="1"/>
    </xf>
    <xf numFmtId="44" fontId="12" fillId="4" borderId="0" xfId="6" applyFont="1" applyFill="1" applyBorder="1"/>
    <xf numFmtId="0" fontId="5" fillId="0" borderId="0" xfId="0" applyFont="1" applyAlignment="1">
      <alignment horizontal="right"/>
    </xf>
    <xf numFmtId="0" fontId="5" fillId="0" borderId="0" xfId="0" applyFont="1" applyBorder="1" applyAlignment="1">
      <alignment horizontal="right"/>
    </xf>
    <xf numFmtId="165" fontId="12" fillId="0" borderId="0" xfId="4" applyNumberFormat="1" applyFont="1" applyFill="1" applyBorder="1"/>
    <xf numFmtId="168" fontId="13" fillId="5" borderId="0" xfId="0" applyNumberFormat="1" applyFont="1" applyFill="1" applyBorder="1" applyProtection="1">
      <protection locked="0"/>
    </xf>
    <xf numFmtId="44" fontId="12" fillId="5" borderId="0" xfId="6" applyFont="1" applyFill="1" applyBorder="1" applyProtection="1">
      <protection locked="0"/>
    </xf>
    <xf numFmtId="167" fontId="15" fillId="5" borderId="0" xfId="5" applyNumberFormat="1" applyFont="1" applyFill="1" applyBorder="1" applyProtection="1">
      <protection locked="0"/>
    </xf>
    <xf numFmtId="166" fontId="15" fillId="5" borderId="0" xfId="3" applyNumberFormat="1" applyFont="1" applyFill="1" applyBorder="1" applyProtection="1">
      <protection locked="0"/>
    </xf>
    <xf numFmtId="9" fontId="15" fillId="5" borderId="1" xfId="2" applyFont="1" applyFill="1" applyBorder="1" applyProtection="1">
      <protection locked="0"/>
    </xf>
    <xf numFmtId="41" fontId="11" fillId="2" borderId="0" xfId="3" applyFont="1" applyFill="1" applyProtection="1">
      <protection locked="0"/>
    </xf>
    <xf numFmtId="0" fontId="1" fillId="6" borderId="14" xfId="0" applyFont="1" applyFill="1" applyBorder="1" applyAlignment="1">
      <alignment wrapText="1"/>
    </xf>
  </cellXfs>
  <cellStyles count="7">
    <cellStyle name="Comma" xfId="4" builtinId="3"/>
    <cellStyle name="Comma [0]" xfId="3" builtinId="6"/>
    <cellStyle name="Currency" xfId="6" builtinId="4"/>
    <cellStyle name="Currency [0]" xfId="5" builtinId="7"/>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tabSelected="1" zoomScaleNormal="100" workbookViewId="0"/>
  </sheetViews>
  <sheetFormatPr defaultRowHeight="15" x14ac:dyDescent="0.25"/>
  <cols>
    <col min="1" max="1" width="13.7109375" customWidth="1"/>
    <col min="2" max="2" width="18.140625" customWidth="1"/>
    <col min="3" max="3" width="10" customWidth="1"/>
    <col min="4" max="4" width="14.5703125" customWidth="1"/>
    <col min="5" max="5" width="16.7109375" customWidth="1"/>
    <col min="6" max="6" width="11.5703125" customWidth="1"/>
    <col min="7" max="7" width="14.140625" customWidth="1"/>
    <col min="8" max="8" width="11.5703125" customWidth="1"/>
    <col min="9" max="9" width="13.140625" customWidth="1"/>
    <col min="10" max="10" width="14.85546875" customWidth="1"/>
  </cols>
  <sheetData>
    <row r="1" spans="1:10" ht="18.75" x14ac:dyDescent="0.3">
      <c r="A1" s="17" t="s">
        <v>41</v>
      </c>
      <c r="B1" s="18"/>
      <c r="C1" s="18"/>
      <c r="D1" s="18"/>
      <c r="E1" s="18"/>
      <c r="F1" s="18"/>
      <c r="G1" s="18"/>
      <c r="H1" s="18"/>
      <c r="I1" s="18"/>
      <c r="J1" s="18"/>
    </row>
    <row r="2" spans="1:10" ht="46.5" customHeight="1" x14ac:dyDescent="0.25">
      <c r="A2" s="32" t="s">
        <v>31</v>
      </c>
      <c r="B2" s="33" t="s">
        <v>4</v>
      </c>
      <c r="C2" s="32" t="s">
        <v>29</v>
      </c>
      <c r="D2" s="32" t="s">
        <v>43</v>
      </c>
      <c r="E2" s="33" t="s">
        <v>30</v>
      </c>
      <c r="F2" s="33" t="s">
        <v>28</v>
      </c>
      <c r="G2" s="32" t="s">
        <v>17</v>
      </c>
      <c r="H2" s="32" t="s">
        <v>38</v>
      </c>
      <c r="I2" s="32" t="s">
        <v>37</v>
      </c>
      <c r="J2" s="32" t="s">
        <v>36</v>
      </c>
    </row>
    <row r="3" spans="1:10" ht="19.5" thickBot="1" x14ac:dyDescent="0.35">
      <c r="A3" s="30">
        <f>B3/0.8</f>
        <v>1250</v>
      </c>
      <c r="B3" s="56">
        <v>1000</v>
      </c>
      <c r="C3" s="56">
        <v>150</v>
      </c>
      <c r="D3" s="55">
        <f>B3/(C3/1000)</f>
        <v>6666.666666666667</v>
      </c>
      <c r="E3" s="57">
        <v>120</v>
      </c>
      <c r="F3" s="57">
        <v>30</v>
      </c>
      <c r="G3" s="52">
        <f>SUM(E3:F3)</f>
        <v>150</v>
      </c>
      <c r="H3" s="31">
        <f>G3*(C3/1000)</f>
        <v>22.5</v>
      </c>
      <c r="I3" s="31">
        <f>H3*12</f>
        <v>270</v>
      </c>
      <c r="J3" s="26">
        <f>B3*G3</f>
        <v>150000</v>
      </c>
    </row>
    <row r="4" spans="1:10" ht="5.25" customHeight="1" thickTop="1" x14ac:dyDescent="0.25">
      <c r="A4" s="3"/>
      <c r="B4" s="7"/>
      <c r="C4" s="7"/>
      <c r="D4" s="7"/>
      <c r="E4" s="3"/>
      <c r="F4" s="3"/>
      <c r="G4" s="3"/>
      <c r="H4" s="3"/>
      <c r="I4" s="3"/>
      <c r="J4" s="3"/>
    </row>
    <row r="5" spans="1:10" ht="18.75" x14ac:dyDescent="0.3">
      <c r="A5" s="19" t="str">
        <f>"WHOLESALE - POWER &amp; COOLING ESTIMATE"&amp;" at "&amp;E10*100&amp;"% AVERAGE UTILIZATION"</f>
        <v>WHOLESALE - POWER &amp; COOLING ESTIMATE at 70% AVERAGE UTILIZATION</v>
      </c>
      <c r="B5" s="20"/>
      <c r="C5" s="20"/>
      <c r="D5" s="20"/>
      <c r="E5" s="20"/>
      <c r="F5" s="20"/>
      <c r="G5" s="20"/>
      <c r="H5" s="21"/>
      <c r="I5" s="21"/>
      <c r="J5" s="21"/>
    </row>
    <row r="6" spans="1:10" ht="18" x14ac:dyDescent="0.25">
      <c r="A6" s="5"/>
      <c r="D6" s="53" t="s">
        <v>42</v>
      </c>
      <c r="E6" s="58">
        <v>7.0000000000000007E-2</v>
      </c>
      <c r="F6" t="s">
        <v>1</v>
      </c>
      <c r="G6" s="1"/>
      <c r="H6" s="1"/>
      <c r="I6" s="1"/>
      <c r="J6" s="1"/>
    </row>
    <row r="7" spans="1:10" ht="18" x14ac:dyDescent="0.25">
      <c r="D7" s="53" t="s">
        <v>24</v>
      </c>
      <c r="E7" s="24">
        <f>B3</f>
        <v>1000</v>
      </c>
      <c r="F7" s="2" t="s">
        <v>25</v>
      </c>
      <c r="G7" s="1"/>
      <c r="H7" s="1"/>
      <c r="I7" s="1"/>
      <c r="J7" s="1"/>
    </row>
    <row r="8" spans="1:10" ht="18" x14ac:dyDescent="0.25">
      <c r="D8" s="53" t="s">
        <v>19</v>
      </c>
      <c r="E8" s="23">
        <v>730</v>
      </c>
      <c r="F8" s="1" t="s">
        <v>0</v>
      </c>
      <c r="G8" s="1"/>
      <c r="H8" s="1"/>
      <c r="I8" s="1"/>
      <c r="J8" s="1"/>
    </row>
    <row r="9" spans="1:10" ht="18" x14ac:dyDescent="0.25">
      <c r="D9" s="53" t="s">
        <v>20</v>
      </c>
      <c r="E9" s="59">
        <v>1.3</v>
      </c>
      <c r="F9" s="2" t="s">
        <v>21</v>
      </c>
      <c r="G9" s="1"/>
      <c r="H9" s="1"/>
      <c r="I9" s="1"/>
      <c r="J9" s="1"/>
    </row>
    <row r="10" spans="1:10" ht="18" x14ac:dyDescent="0.25">
      <c r="D10" s="54" t="s">
        <v>22</v>
      </c>
      <c r="E10" s="60">
        <v>0.7</v>
      </c>
      <c r="F10" s="25" t="s">
        <v>23</v>
      </c>
      <c r="G10" s="3"/>
      <c r="H10" s="3"/>
      <c r="I10" s="22"/>
      <c r="J10" s="22"/>
    </row>
    <row r="11" spans="1:10" ht="6.75" customHeight="1" x14ac:dyDescent="0.25">
      <c r="B11" s="1"/>
      <c r="C11" s="1"/>
      <c r="D11" s="1"/>
      <c r="E11" s="1"/>
      <c r="F11" s="1"/>
      <c r="G11" s="1"/>
      <c r="H11" s="1"/>
      <c r="I11" s="1"/>
      <c r="J11" s="1"/>
    </row>
    <row r="12" spans="1:10" ht="18.75" thickBot="1" x14ac:dyDescent="0.3">
      <c r="B12" s="1"/>
      <c r="C12" s="1"/>
      <c r="D12" s="1"/>
      <c r="E12" s="27">
        <f>E7*E6*E8*E9*E10</f>
        <v>46501</v>
      </c>
      <c r="F12" s="28" t="s">
        <v>18</v>
      </c>
      <c r="G12" s="29"/>
      <c r="H12" s="29"/>
      <c r="I12" s="22"/>
      <c r="J12" s="22"/>
    </row>
    <row r="13" spans="1:10" ht="15.75" thickTop="1" x14ac:dyDescent="0.25">
      <c r="A13" t="s">
        <v>2</v>
      </c>
      <c r="E13" s="1"/>
      <c r="F13" s="1"/>
      <c r="G13" s="1"/>
    </row>
    <row r="14" spans="1:10" x14ac:dyDescent="0.25">
      <c r="A14" t="s">
        <v>3</v>
      </c>
      <c r="E14" s="1"/>
      <c r="F14" s="1"/>
      <c r="G14" s="1"/>
    </row>
    <row r="15" spans="1:10" ht="9" customHeight="1" thickBot="1" x14ac:dyDescent="0.3">
      <c r="A15" s="8"/>
      <c r="B15" s="8"/>
      <c r="C15" s="8"/>
      <c r="D15" s="8"/>
      <c r="E15" s="8"/>
      <c r="F15" s="8"/>
      <c r="G15" s="8"/>
      <c r="H15" s="9"/>
      <c r="I15" s="9"/>
      <c r="J15" s="9"/>
    </row>
    <row r="16" spans="1:10" ht="30.75" customHeight="1" x14ac:dyDescent="0.3">
      <c r="A16" s="46" t="s">
        <v>26</v>
      </c>
      <c r="B16" s="47"/>
      <c r="C16" s="47"/>
      <c r="D16" s="47"/>
      <c r="E16" s="47"/>
      <c r="F16" s="47"/>
      <c r="G16" s="48" t="s">
        <v>35</v>
      </c>
      <c r="H16" s="49" t="s">
        <v>34</v>
      </c>
      <c r="I16" s="50" t="s">
        <v>39</v>
      </c>
      <c r="J16" s="51" t="s">
        <v>40</v>
      </c>
    </row>
    <row r="17" spans="1:10" x14ac:dyDescent="0.25">
      <c r="A17" s="2" t="s">
        <v>32</v>
      </c>
      <c r="G17" s="41">
        <f>$E$3*B3</f>
        <v>120000</v>
      </c>
      <c r="H17" s="37">
        <f>E3</f>
        <v>120</v>
      </c>
      <c r="I17" s="36">
        <f>H17*($C$3/1000)</f>
        <v>18</v>
      </c>
      <c r="J17" s="40">
        <f>I17*12</f>
        <v>216</v>
      </c>
    </row>
    <row r="18" spans="1:10" x14ac:dyDescent="0.25">
      <c r="A18" s="2" t="s">
        <v>33</v>
      </c>
      <c r="E18" s="1"/>
      <c r="G18" s="41">
        <f>$F$3*B3</f>
        <v>30000</v>
      </c>
      <c r="H18" s="37">
        <f>$F$3</f>
        <v>30</v>
      </c>
      <c r="I18" s="36">
        <f>H18*($C$3/1000)</f>
        <v>4.5</v>
      </c>
      <c r="J18" s="40">
        <f t="shared" ref="J18:J19" si="0">I18*12</f>
        <v>54</v>
      </c>
    </row>
    <row r="19" spans="1:10" x14ac:dyDescent="0.25">
      <c r="A19" s="25" t="s">
        <v>27</v>
      </c>
      <c r="E19" s="3"/>
      <c r="F19" s="3"/>
      <c r="G19" s="42">
        <f>+E12</f>
        <v>46501</v>
      </c>
      <c r="H19" s="38">
        <f>$E$12/B3</f>
        <v>46.500999999999998</v>
      </c>
      <c r="I19" s="36">
        <f>H19*($C$3/1000)</f>
        <v>6.9751499999999993</v>
      </c>
      <c r="J19" s="40">
        <f t="shared" si="0"/>
        <v>83.701799999999992</v>
      </c>
    </row>
    <row r="20" spans="1:10" ht="16.5" thickBot="1" x14ac:dyDescent="0.3">
      <c r="A20" s="4"/>
      <c r="B20" s="4"/>
      <c r="C20" s="4"/>
      <c r="D20" s="4"/>
      <c r="E20" s="4"/>
      <c r="F20" s="35" t="s">
        <v>26</v>
      </c>
      <c r="G20" s="43">
        <f>SUM(G17:G19)</f>
        <v>196501</v>
      </c>
      <c r="H20" s="39">
        <f>SUM(H17:H19)</f>
        <v>196.501</v>
      </c>
      <c r="I20" s="44">
        <f>SUM(I17:I19)</f>
        <v>29.475149999999999</v>
      </c>
      <c r="J20" s="45">
        <f>SUM(J17:J19)</f>
        <v>353.70179999999999</v>
      </c>
    </row>
    <row r="21" spans="1:10" s="34" customFormat="1" ht="48.75" customHeight="1" thickTop="1" x14ac:dyDescent="0.25">
      <c r="A21" s="62" t="s">
        <v>44</v>
      </c>
      <c r="B21" s="62"/>
      <c r="C21" s="62"/>
      <c r="D21" s="62"/>
      <c r="E21" s="62"/>
      <c r="F21" s="62"/>
      <c r="G21" s="62"/>
      <c r="H21" s="62"/>
      <c r="I21" s="62"/>
      <c r="J21" s="62"/>
    </row>
  </sheetData>
  <sheetProtection password="8C77" sheet="1" objects="1" scenarios="1"/>
  <mergeCells count="1">
    <mergeCell ref="A21:J21"/>
  </mergeCells>
  <phoneticPr fontId="2" type="noConversion"/>
  <dataValidations count="7">
    <dataValidation type="decimal" allowBlank="1" showInputMessage="1" showErrorMessage="1" errorTitle="INVALID!" error="The minimum utilization must be 50%." promptTitle="UTILIZATION" prompt="Standard assumed utilization is 70 percent.  The average colocation user typically achieves between 50 and 60 percent utilization.  Figures above 80 percent should be used only for scenario analysis and not for actual TCO estimation." sqref="E10">
      <formula1>0.5</formula1>
      <formula2>1</formula2>
    </dataValidation>
    <dataValidation type="whole" allowBlank="1" showInputMessage="1" showErrorMessage="1" errorTitle="INVALID" error=" This model is for CL between 50 and 3000 KW." promptTitle="CRITICAL LOAD" prompt="This figure represents the peak server electrical load.  Server load excludes cooling and overhead.  This is the PEAK load required and not the average load.  This model is for CL between 50 and 3000 KW." sqref="B3">
      <formula1>50</formula1>
      <formula2>3000</formula2>
    </dataValidation>
    <dataValidation type="decimal" allowBlank="1" showInputMessage="1" showErrorMessage="1" errorTitle="INVALID" error="This model is for densities between 50 and 250 W / SF." promptTitle="DENSITY (W/SF)" prompt="This model is for densities between 50 and 250 W / SF." sqref="C3">
      <formula1>50</formula1>
      <formula2>250</formula2>
    </dataValidation>
    <dataValidation type="decimal" allowBlank="1" showInputMessage="1" showErrorMessage="1" errorTitle="INVALID" error="NNN rent below $85/KW or above $175/KW is outside the scope of this model." promptTitle="TRIPLE NET RENT (NNN)" prompt="Triple Net Rent (NNN) plus Operations &amp; Maintenance (O&amp;M) equals  Modified Gross Rent (MG)." sqref="E3">
      <formula1>85</formula1>
      <formula2>175</formula2>
    </dataValidation>
    <dataValidation type="decimal" allowBlank="1" showInputMessage="1" showErrorMessage="1" errorTitle="INVALID" error="O&amp;M above $50/KW is outside the scope of this model." promptTitle="OPERATIONS &amp; MAINTENANCE" prompt="Typical O&amp;M is approximmately $30/KW. This cell may be set to zero when using cell E3 for the total cost in $/KW as the primary input for the model." sqref="F3">
      <formula1>0</formula1>
      <formula2>50</formula2>
    </dataValidation>
    <dataValidation type="decimal" allowBlank="1" showInputMessage="1" showErrorMessage="1" errorTitle="INVALID" error="Nationally, electrical rates vary from a low of 2.3 cents for hydro power to a high of 15 cents in urban, low voltage locations." promptTitle="ELECTRIC RATE" prompt="This figure is the expected electrical rate at the utility meter and documented via the utility provided bill. Nationally, the average utility rate is approximately 7 cents per kWh.  Rates vary by time of use, distribution voltage and provider." sqref="E6">
      <formula1>0.023</formula1>
      <formula2>0.15</formula2>
    </dataValidation>
    <dataValidation type="decimal" allowBlank="1" showInputMessage="1" showErrorMessage="1" errorTitle="INVALID" error="PUE for this model ranges between 1.10 and 2.50." promptTitle="POWER UTILIZATION EFFICIENCY" prompt="PUE for this model ranges between 1.10 and 2.50." sqref="E9">
      <formula1>1.1</formula1>
      <formula2>2.5</formula2>
    </dataValidation>
  </dataValidations>
  <printOptions horizontalCentered="1"/>
  <pageMargins left="0.32" right="0.3" top="1.49" bottom="0.4" header="0.5" footer="0.19"/>
  <pageSetup scale="97" orientation="landscape" horizontalDpi="300" verticalDpi="300" r:id="rId1"/>
  <headerFooter alignWithMargins="0">
    <oddHeader>&amp;L&amp;G&amp;C&amp;"Times New Roman,Bold"&amp;36&amp;A&amp;R&amp;"Times New Roman,Italic"&amp;9Proprietary and Confidential</oddHeader>
    <oddFooter>&amp;L&amp;"Times New Roman,Italic"&amp;9&amp;F&amp;C&amp;"Times New Roman,Italic"&amp;9&amp;P/&amp;N&amp;R&amp;"Times New Roman,Italic"&amp;9&amp;D</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30" zoomScaleNormal="130" workbookViewId="0"/>
  </sheetViews>
  <sheetFormatPr defaultRowHeight="15" x14ac:dyDescent="0.25"/>
  <cols>
    <col min="1" max="1" width="37.85546875" bestFit="1" customWidth="1"/>
    <col min="2" max="2" width="18.140625" customWidth="1"/>
    <col min="3" max="3" width="16.7109375" customWidth="1"/>
    <col min="4" max="4" width="16.140625" customWidth="1"/>
    <col min="5" max="5" width="15.7109375" customWidth="1"/>
    <col min="6" max="6" width="15.7109375" bestFit="1" customWidth="1"/>
  </cols>
  <sheetData>
    <row r="1" spans="1:7" ht="18.75" x14ac:dyDescent="0.3">
      <c r="A1" s="6"/>
    </row>
    <row r="3" spans="1:7" x14ac:dyDescent="0.25">
      <c r="A3" s="14" t="s">
        <v>5</v>
      </c>
      <c r="B3" s="14" t="s">
        <v>6</v>
      </c>
      <c r="C3" s="10" t="s">
        <v>13</v>
      </c>
      <c r="D3" s="10" t="s">
        <v>7</v>
      </c>
    </row>
    <row r="4" spans="1:7" x14ac:dyDescent="0.25">
      <c r="A4" t="s">
        <v>8</v>
      </c>
      <c r="B4" s="61">
        <v>0</v>
      </c>
      <c r="C4" s="11">
        <v>1.92</v>
      </c>
      <c r="D4" s="15">
        <f t="shared" ref="D4:D10" si="0">C4*B4</f>
        <v>0</v>
      </c>
    </row>
    <row r="5" spans="1:7" x14ac:dyDescent="0.25">
      <c r="A5" t="s">
        <v>9</v>
      </c>
      <c r="B5" s="61">
        <v>0</v>
      </c>
      <c r="C5" s="11">
        <v>2.88</v>
      </c>
      <c r="D5" s="15">
        <f t="shared" si="0"/>
        <v>0</v>
      </c>
    </row>
    <row r="6" spans="1:7" x14ac:dyDescent="0.25">
      <c r="A6" t="s">
        <v>15</v>
      </c>
      <c r="B6" s="61">
        <v>0</v>
      </c>
      <c r="C6" s="11">
        <f>C7*20/30</f>
        <v>3.3266666666666671</v>
      </c>
      <c r="D6" s="15">
        <f t="shared" si="0"/>
        <v>0</v>
      </c>
    </row>
    <row r="7" spans="1:7" x14ac:dyDescent="0.25">
      <c r="A7" t="s">
        <v>10</v>
      </c>
      <c r="B7" s="61">
        <v>0</v>
      </c>
      <c r="C7" s="11">
        <v>4.99</v>
      </c>
      <c r="D7" s="15">
        <f t="shared" si="0"/>
        <v>0</v>
      </c>
      <c r="G7" s="15"/>
    </row>
    <row r="8" spans="1:7" x14ac:dyDescent="0.25">
      <c r="A8" t="s">
        <v>16</v>
      </c>
      <c r="B8" s="61">
        <v>0</v>
      </c>
      <c r="C8" s="11">
        <f>208*20*1.72*0.8/1000</f>
        <v>5.7241599999999995</v>
      </c>
      <c r="D8" s="15">
        <f t="shared" ref="D8" si="1">C8*B8</f>
        <v>0</v>
      </c>
    </row>
    <row r="9" spans="1:7" x14ac:dyDescent="0.25">
      <c r="A9" t="s">
        <v>14</v>
      </c>
      <c r="B9" s="61">
        <v>0</v>
      </c>
      <c r="C9" s="11">
        <f>208*30*1.72*0.8/1000</f>
        <v>8.5862400000000001</v>
      </c>
      <c r="D9" s="15">
        <f t="shared" si="0"/>
        <v>0</v>
      </c>
    </row>
    <row r="10" spans="1:7" x14ac:dyDescent="0.25">
      <c r="A10" t="s">
        <v>11</v>
      </c>
      <c r="B10" s="61">
        <v>0</v>
      </c>
      <c r="C10" s="11">
        <v>2</v>
      </c>
      <c r="D10" s="15">
        <f t="shared" si="0"/>
        <v>0</v>
      </c>
    </row>
    <row r="11" spans="1:7" ht="8.25" customHeight="1" thickBot="1" x14ac:dyDescent="0.3">
      <c r="A11" s="9"/>
      <c r="B11" s="12"/>
      <c r="C11" s="13"/>
      <c r="D11" s="16"/>
    </row>
    <row r="12" spans="1:7" x14ac:dyDescent="0.25">
      <c r="A12" t="s">
        <v>12</v>
      </c>
      <c r="D12" s="15">
        <f>SUM(D4:D11)</f>
        <v>0</v>
      </c>
    </row>
  </sheetData>
  <sheetProtection password="8C77" sheet="1" objects="1" scenarios="1"/>
  <phoneticPr fontId="2" type="noConversion"/>
  <printOptions horizontalCentered="1"/>
  <pageMargins left="0.31496062992125984" right="0.31496062992125984" top="1.4960629921259843" bottom="0.39370078740157483" header="0.51181102362204722" footer="0.19685039370078741"/>
  <pageSetup orientation="landscape" horizontalDpi="300" verticalDpi="300" r:id="rId1"/>
  <headerFooter alignWithMargins="0">
    <oddHeader>&amp;L&amp;G&amp;C&amp;"Times New Roman,太字"&amp;18&amp;A&amp;R&amp;"Times New Roman,斜体"&amp;9Proprietary and Confidential</oddHeader>
    <oddFooter>&amp;L&amp;"Times New Roman,Italic"&amp;9&amp;F&amp;C&amp;"Times New Roman,Italic"&amp;9&amp;P/&amp;N&amp;R&amp;"Times New Roman,Italic"&amp;9&amp;D</oddFooter>
  </headerFooter>
  <legacyDrawingHF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Cost Worksheet</vt:lpstr>
      <vt:lpstr>CIRCUIT 2 CRITICAL LOAD</vt:lpstr>
    </vt:vector>
  </TitlesOfParts>
  <Company>Wired Real Estate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Wholesale TCO Worksheet</dc:title>
  <dc:subject>TCO</dc:subject>
  <dc:creator>J. Everett Thompson</dc:creator>
  <cp:keywords>TCO</cp:keywords>
  <dc:description>Please use at your own risk - WiredRE assumes no liability for the use of this worksheet.</dc:description>
  <cp:lastModifiedBy>E. Thompson</cp:lastModifiedBy>
  <cp:revision>1</cp:revision>
  <cp:lastPrinted>2013-08-16T20:53:17Z</cp:lastPrinted>
  <dcterms:created xsi:type="dcterms:W3CDTF">2004-05-13T19:20:23Z</dcterms:created>
  <dcterms:modified xsi:type="dcterms:W3CDTF">2013-08-16T21:32:52Z</dcterms:modified>
  <cp:contentStatus>Final</cp:contentStatus>
</cp:coreProperties>
</file>